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.fuchs\Documents\New folder\"/>
    </mc:Choice>
  </mc:AlternateContent>
  <bookViews>
    <workbookView xWindow="0" yWindow="0" windowWidth="28800" windowHeight="12300"/>
  </bookViews>
  <sheets>
    <sheet name="Wind Turbines" sheetId="1" r:id="rId1"/>
  </sheets>
  <calcPr calcId="162913"/>
</workbook>
</file>

<file path=xl/calcChain.xml><?xml version="1.0" encoding="utf-8"?>
<calcChain xmlns="http://schemas.openxmlformats.org/spreadsheetml/2006/main">
  <c r="L11" i="1" l="1"/>
  <c r="L12" i="1"/>
  <c r="L10" i="1"/>
  <c r="L9" i="1"/>
  <c r="L13" i="1"/>
  <c r="L8" i="1"/>
  <c r="L6" i="1"/>
  <c r="L4" i="1"/>
  <c r="L3" i="1"/>
  <c r="L7" i="1"/>
  <c r="L5" i="1"/>
  <c r="E7" i="1" l="1"/>
  <c r="K4" i="1"/>
  <c r="K5" i="1"/>
  <c r="K6" i="1"/>
  <c r="K7" i="1"/>
  <c r="K8" i="1"/>
  <c r="K9" i="1"/>
  <c r="K10" i="1"/>
  <c r="K11" i="1"/>
  <c r="K12" i="1"/>
  <c r="K13" i="1"/>
  <c r="K3" i="1"/>
  <c r="E12" i="1" l="1"/>
  <c r="G12" i="1" s="1"/>
  <c r="H12" i="1" s="1"/>
  <c r="E13" i="1"/>
  <c r="G13" i="1"/>
  <c r="H13" i="1" s="1"/>
  <c r="J30" i="1"/>
  <c r="J31" i="1"/>
  <c r="J32" i="1"/>
  <c r="J29" i="1"/>
  <c r="E4" i="1"/>
  <c r="G4" i="1" s="1"/>
  <c r="H4" i="1" s="1"/>
  <c r="E5" i="1"/>
  <c r="G5" i="1" s="1"/>
  <c r="H5" i="1" s="1"/>
  <c r="E6" i="1"/>
  <c r="G6" i="1" s="1"/>
  <c r="H6" i="1" s="1"/>
  <c r="G7" i="1"/>
  <c r="H7" i="1" s="1"/>
  <c r="E8" i="1"/>
  <c r="G8" i="1" s="1"/>
  <c r="H8" i="1" s="1"/>
  <c r="E9" i="1"/>
  <c r="G9" i="1" s="1"/>
  <c r="H9" i="1" s="1"/>
  <c r="E10" i="1"/>
  <c r="G10" i="1" s="1"/>
  <c r="H10" i="1" s="1"/>
  <c r="E11" i="1"/>
  <c r="G11" i="1" s="1"/>
  <c r="H11" i="1" s="1"/>
  <c r="E3" i="1"/>
  <c r="G3" i="1" s="1"/>
  <c r="H3" i="1" s="1"/>
</calcChain>
</file>

<file path=xl/comments1.xml><?xml version="1.0" encoding="utf-8"?>
<comments xmlns="http://schemas.openxmlformats.org/spreadsheetml/2006/main">
  <authors>
    <author>Fuchs, Nicolas</author>
  </authors>
  <commentList>
    <comment ref="J2" authorId="0" shapeId="0">
      <text>
        <r>
          <rPr>
            <b/>
            <sz val="9"/>
            <color indexed="81"/>
            <rFont val="Tahoma"/>
            <family val="2"/>
          </rPr>
          <t>Yellow
Blue
Red
Green</t>
        </r>
      </text>
    </comment>
  </commentList>
</comments>
</file>

<file path=xl/sharedStrings.xml><?xml version="1.0" encoding="utf-8"?>
<sst xmlns="http://schemas.openxmlformats.org/spreadsheetml/2006/main" count="43" uniqueCount="32">
  <si>
    <t># of Blades</t>
  </si>
  <si>
    <t>Power Generated (W)</t>
  </si>
  <si>
    <t>Group Name</t>
  </si>
  <si>
    <t>Grp #</t>
  </si>
  <si>
    <t>Mass of Load (g)</t>
  </si>
  <si>
    <t>Time to Lift (s)</t>
  </si>
  <si>
    <t>Weight of Load (N)</t>
  </si>
  <si>
    <t>Distance (m)</t>
  </si>
  <si>
    <t>Work Done (J)</t>
  </si>
  <si>
    <t>Surface Area of Blade (cm^2)</t>
  </si>
  <si>
    <t>Length of Dowel (cm)</t>
  </si>
  <si>
    <t>Yellow</t>
  </si>
  <si>
    <t>Blue</t>
  </si>
  <si>
    <t>Dowel Lengths</t>
  </si>
  <si>
    <t>Red</t>
  </si>
  <si>
    <t>Inches</t>
  </si>
  <si>
    <t>Centimeters</t>
  </si>
  <si>
    <t>Green</t>
  </si>
  <si>
    <t>~Dimensions (cm)</t>
  </si>
  <si>
    <t>Color of Dowel</t>
  </si>
  <si>
    <t>Us</t>
  </si>
  <si>
    <t>Thor's Hammer</t>
  </si>
  <si>
    <t>The Kardashians</t>
  </si>
  <si>
    <t>EGY</t>
  </si>
  <si>
    <t>Burp FC</t>
  </si>
  <si>
    <t>Earthquakes</t>
  </si>
  <si>
    <t>MID</t>
  </si>
  <si>
    <t>Fluffy Animals</t>
  </si>
  <si>
    <t>TikTok Club</t>
  </si>
  <si>
    <t>Justin &amp; Isaiah</t>
  </si>
  <si>
    <t>Beep</t>
  </si>
  <si>
    <t>Mendell Elementary School - Wind Turbine Power Graphs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</si>
</sst>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1" fillId="0" borderId="0" xfId="0" applyFont="1" applyAlignment="1" applyProtection="1">
      <alignment horizontal="left" vertical="center"/>
    </xf>
    <xf numFmtId="0" fontId="0" fillId="0" borderId="0" xfId="0" applyFont="1" applyProtection="1"/>
    <xf numFmtId="0" fontId="1" fillId="0" borderId="0" xfId="0" applyFont="1" applyProtection="1"/>
    <xf numFmtId="0" fontId="0" fillId="0" borderId="1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right"/>
    </xf>
    <xf numFmtId="0" fontId="0" fillId="0" borderId="0" xfId="0" applyAlignment="1" applyProtection="1">
      <alignment horizontal="righ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vertical="center" shrinkToFit="1"/>
    </xf>
    <xf numFmtId="2" fontId="0" fillId="3" borderId="1" xfId="0" applyNumberFormat="1" applyFont="1" applyFill="1" applyBorder="1" applyAlignment="1" applyProtection="1">
      <alignment horizontal="center"/>
      <protection locked="0"/>
    </xf>
    <xf numFmtId="1" fontId="0" fillId="3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Protection="1"/>
    <xf numFmtId="164" fontId="0" fillId="2" borderId="1" xfId="0" applyNumberFormat="1" applyFont="1" applyFill="1" applyBorder="1" applyAlignment="1" applyProtection="1">
      <alignment horizontal="center"/>
    </xf>
    <xf numFmtId="2" fontId="0" fillId="2" borderId="1" xfId="0" applyNumberFormat="1" applyFont="1" applyFill="1" applyBorder="1" applyAlignment="1" applyProtection="1">
      <alignment horizontal="center"/>
    </xf>
    <xf numFmtId="0" fontId="0" fillId="3" borderId="1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Alignment="1" applyProtection="1">
      <alignment horizontal="center"/>
    </xf>
    <xf numFmtId="164" fontId="0" fillId="3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Power vs. # of Blades</c:v>
          </c:tx>
          <c:spPr>
            <a:ln w="28575">
              <a:noFill/>
            </a:ln>
            <a:effectLst>
              <a:glow>
                <a:schemeClr val="accent1">
                  <a:alpha val="40000"/>
                </a:schemeClr>
              </a:glow>
              <a:outerShdw blurRad="50800" dist="50800" dir="5400000" sx="1000" sy="1000" algn="ctr" rotWithShape="0">
                <a:srgbClr val="000000"/>
              </a:outerShdw>
            </a:effectLst>
          </c:spPr>
          <c:marker>
            <c:symbol val="diamond"/>
            <c:size val="8"/>
            <c:spPr>
              <a:effectLst>
                <a:glow>
                  <a:schemeClr val="accent1">
                    <a:alpha val="40000"/>
                  </a:schemeClr>
                </a:glow>
                <a:outerShdw blurRad="50800" dist="50800" dir="5400000" sx="1000" sy="1000" algn="ctr" rotWithShape="0">
                  <a:srgbClr val="000000"/>
                </a:outerShdw>
              </a:effectLst>
            </c:spPr>
          </c:marker>
          <c:xVal>
            <c:numRef>
              <c:f>'Wind Turbines'!$I$3:$I$25</c:f>
              <c:numCache>
                <c:formatCode>0</c:formatCode>
                <c:ptCount val="23"/>
                <c:pt idx="0">
                  <c:v>4</c:v>
                </c:pt>
                <c:pt idx="1">
                  <c:v>3</c:v>
                </c:pt>
                <c:pt idx="2">
                  <c:v>4</c:v>
                </c:pt>
                <c:pt idx="3">
                  <c:v>8</c:v>
                </c:pt>
                <c:pt idx="4">
                  <c:v>3</c:v>
                </c:pt>
                <c:pt idx="5">
                  <c:v>4</c:v>
                </c:pt>
                <c:pt idx="6">
                  <c:v>8</c:v>
                </c:pt>
                <c:pt idx="7">
                  <c:v>6</c:v>
                </c:pt>
                <c:pt idx="8">
                  <c:v>8</c:v>
                </c:pt>
                <c:pt idx="9">
                  <c:v>6</c:v>
                </c:pt>
                <c:pt idx="10">
                  <c:v>4</c:v>
                </c:pt>
              </c:numCache>
            </c:numRef>
          </c:xVal>
          <c:yVal>
            <c:numRef>
              <c:f>'Wind Turbines'!$H$3:$H$25</c:f>
              <c:numCache>
                <c:formatCode>0.00</c:formatCode>
                <c:ptCount val="23"/>
                <c:pt idx="0">
                  <c:v>42.531096774193543</c:v>
                </c:pt>
                <c:pt idx="1">
                  <c:v>42.531096774193543</c:v>
                </c:pt>
                <c:pt idx="2">
                  <c:v>45.992930232558138</c:v>
                </c:pt>
                <c:pt idx="3">
                  <c:v>58.167529411764704</c:v>
                </c:pt>
                <c:pt idx="4">
                  <c:v>25.684363636363635</c:v>
                </c:pt>
                <c:pt idx="5">
                  <c:v>36.623999999999995</c:v>
                </c:pt>
                <c:pt idx="6">
                  <c:v>54.936</c:v>
                </c:pt>
                <c:pt idx="7">
                  <c:v>45.992930232558138</c:v>
                </c:pt>
                <c:pt idx="8">
                  <c:v>73.24799999999999</c:v>
                </c:pt>
                <c:pt idx="9">
                  <c:v>42.531096774193543</c:v>
                </c:pt>
                <c:pt idx="10">
                  <c:v>62.783999999999999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98E-4101-829E-69B6346952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2584472"/>
        <c:axId val="462584864"/>
      </c:scatterChart>
      <c:valAx>
        <c:axId val="462584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#</a:t>
                </a:r>
                <a:r>
                  <a:rPr lang="en-US" baseline="0"/>
                  <a:t> of Blades</a:t>
                </a:r>
                <a:endParaRPr lang="en-US"/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462584864"/>
        <c:crosses val="autoZero"/>
        <c:crossBetween val="midCat"/>
      </c:valAx>
      <c:valAx>
        <c:axId val="4625848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Power</a:t>
                </a:r>
                <a:r>
                  <a:rPr lang="en-US" baseline="0"/>
                  <a:t> Generated (W)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7236147143821089E-2"/>
              <c:y val="0.25409886264216969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46258447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2"/>
          <c:order val="0"/>
          <c:tx>
            <c:v>Power vs. Dowel Length</c:v>
          </c:tx>
          <c:spPr>
            <a:ln w="28575">
              <a:noFill/>
            </a:ln>
          </c:spPr>
          <c:marker>
            <c:symbol val="triangle"/>
            <c:size val="9"/>
          </c:marker>
          <c:xVal>
            <c:numRef>
              <c:f>'Wind Turbines'!$K$3:$K$25</c:f>
              <c:numCache>
                <c:formatCode>0</c:formatCode>
                <c:ptCount val="23"/>
                <c:pt idx="0">
                  <c:v>12</c:v>
                </c:pt>
                <c:pt idx="1">
                  <c:v>12</c:v>
                </c:pt>
                <c:pt idx="2">
                  <c:v>14</c:v>
                </c:pt>
                <c:pt idx="3">
                  <c:v>7.5</c:v>
                </c:pt>
                <c:pt idx="4">
                  <c:v>7.5</c:v>
                </c:pt>
                <c:pt idx="5">
                  <c:v>12</c:v>
                </c:pt>
                <c:pt idx="6">
                  <c:v>7.5</c:v>
                </c:pt>
                <c:pt idx="7">
                  <c:v>12</c:v>
                </c:pt>
                <c:pt idx="8">
                  <c:v>7.5</c:v>
                </c:pt>
                <c:pt idx="9">
                  <c:v>12</c:v>
                </c:pt>
                <c:pt idx="10">
                  <c:v>7.5</c:v>
                </c:pt>
              </c:numCache>
            </c:numRef>
          </c:xVal>
          <c:yVal>
            <c:numRef>
              <c:f>'Wind Turbines'!$H$3:$H$25</c:f>
              <c:numCache>
                <c:formatCode>0.00</c:formatCode>
                <c:ptCount val="23"/>
                <c:pt idx="0">
                  <c:v>42.531096774193543</c:v>
                </c:pt>
                <c:pt idx="1">
                  <c:v>42.531096774193543</c:v>
                </c:pt>
                <c:pt idx="2">
                  <c:v>45.992930232558138</c:v>
                </c:pt>
                <c:pt idx="3">
                  <c:v>58.167529411764704</c:v>
                </c:pt>
                <c:pt idx="4">
                  <c:v>25.684363636363635</c:v>
                </c:pt>
                <c:pt idx="5">
                  <c:v>36.623999999999995</c:v>
                </c:pt>
                <c:pt idx="6">
                  <c:v>54.936</c:v>
                </c:pt>
                <c:pt idx="7">
                  <c:v>45.992930232558138</c:v>
                </c:pt>
                <c:pt idx="8">
                  <c:v>73.24799999999999</c:v>
                </c:pt>
                <c:pt idx="9">
                  <c:v>42.531096774193543</c:v>
                </c:pt>
                <c:pt idx="10">
                  <c:v>62.783999999999999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8B3-4C8E-B3C8-5225F225D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0576216"/>
        <c:axId val="460575824"/>
      </c:scatterChart>
      <c:valAx>
        <c:axId val="460576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Length of Dowel (cm)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460575824"/>
        <c:crosses val="autoZero"/>
        <c:crossBetween val="midCat"/>
      </c:valAx>
      <c:valAx>
        <c:axId val="4605758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Power</a:t>
                </a:r>
                <a:r>
                  <a:rPr lang="en-US" baseline="0"/>
                  <a:t> Generated (W)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7236147143821089E-2"/>
              <c:y val="0.25409886264216969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46057621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Power vs. Surface Area</c:v>
          </c:tx>
          <c:spPr>
            <a:ln w="28575">
              <a:noFill/>
            </a:ln>
          </c:spPr>
          <c:marker>
            <c:symbol val="circle"/>
            <c:size val="9"/>
            <c:spPr>
              <a:solidFill>
                <a:schemeClr val="accent2"/>
              </a:solidFill>
              <a:ln>
                <a:noFill/>
              </a:ln>
            </c:spPr>
          </c:marker>
          <c:xVal>
            <c:numRef>
              <c:f>'Wind Turbines'!$L$3:$L$25</c:f>
              <c:numCache>
                <c:formatCode>0</c:formatCode>
                <c:ptCount val="23"/>
                <c:pt idx="0" formatCode="General">
                  <c:v>152</c:v>
                </c:pt>
                <c:pt idx="1">
                  <c:v>76.5</c:v>
                </c:pt>
                <c:pt idx="2">
                  <c:v>131.75</c:v>
                </c:pt>
                <c:pt idx="3">
                  <c:v>50.75</c:v>
                </c:pt>
                <c:pt idx="4" formatCode="General">
                  <c:v>170</c:v>
                </c:pt>
                <c:pt idx="5">
                  <c:v>101.25</c:v>
                </c:pt>
                <c:pt idx="6">
                  <c:v>48</c:v>
                </c:pt>
                <c:pt idx="7">
                  <c:v>54.25</c:v>
                </c:pt>
                <c:pt idx="8">
                  <c:v>53.125</c:v>
                </c:pt>
                <c:pt idx="9">
                  <c:v>135</c:v>
                </c:pt>
                <c:pt idx="10">
                  <c:v>85</c:v>
                </c:pt>
              </c:numCache>
            </c:numRef>
          </c:xVal>
          <c:yVal>
            <c:numRef>
              <c:f>'Wind Turbines'!$H$3:$H$25</c:f>
              <c:numCache>
                <c:formatCode>0.00</c:formatCode>
                <c:ptCount val="23"/>
                <c:pt idx="0">
                  <c:v>42.531096774193543</c:v>
                </c:pt>
                <c:pt idx="1">
                  <c:v>42.531096774193543</c:v>
                </c:pt>
                <c:pt idx="2">
                  <c:v>45.992930232558138</c:v>
                </c:pt>
                <c:pt idx="3">
                  <c:v>58.167529411764704</c:v>
                </c:pt>
                <c:pt idx="4">
                  <c:v>25.684363636363635</c:v>
                </c:pt>
                <c:pt idx="5">
                  <c:v>36.623999999999995</c:v>
                </c:pt>
                <c:pt idx="6">
                  <c:v>54.936</c:v>
                </c:pt>
                <c:pt idx="7">
                  <c:v>45.992930232558138</c:v>
                </c:pt>
                <c:pt idx="8">
                  <c:v>73.24799999999999</c:v>
                </c:pt>
                <c:pt idx="9">
                  <c:v>42.531096774193543</c:v>
                </c:pt>
                <c:pt idx="10">
                  <c:v>62.783999999999999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98E-4101-829E-69B6346952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0417720"/>
        <c:axId val="460296048"/>
      </c:scatterChart>
      <c:valAx>
        <c:axId val="460417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Surface Area of Blade (cm</a:t>
                </a:r>
                <a:r>
                  <a:rPr lang="en-US" baseline="30000"/>
                  <a:t>2</a:t>
                </a:r>
                <a:r>
                  <a:rPr lang="en-US"/>
                  <a:t>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60296048"/>
        <c:crosses val="autoZero"/>
        <c:crossBetween val="midCat"/>
      </c:valAx>
      <c:valAx>
        <c:axId val="4602960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Power</a:t>
                </a:r>
                <a:r>
                  <a:rPr lang="en-US" baseline="0"/>
                  <a:t> Generated (W)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7236147143821089E-2"/>
              <c:y val="0.25409886264216969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46041772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89039</xdr:colOff>
      <xdr:row>13</xdr:row>
      <xdr:rowOff>103120</xdr:rowOff>
    </xdr:from>
    <xdr:to>
      <xdr:col>4</xdr:col>
      <xdr:colOff>316811</xdr:colOff>
      <xdr:row>24</xdr:row>
      <xdr:rowOff>84070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378930</xdr:colOff>
      <xdr:row>13</xdr:row>
      <xdr:rowOff>69160</xdr:rowOff>
    </xdr:from>
    <xdr:to>
      <xdr:col>8</xdr:col>
      <xdr:colOff>532158</xdr:colOff>
      <xdr:row>25</xdr:row>
      <xdr:rowOff>40585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752889</xdr:colOff>
      <xdr:row>13</xdr:row>
      <xdr:rowOff>58393</xdr:rowOff>
    </xdr:from>
    <xdr:to>
      <xdr:col>11</xdr:col>
      <xdr:colOff>1714500</xdr:colOff>
      <xdr:row>25</xdr:row>
      <xdr:rowOff>29818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39"/>
  <sheetViews>
    <sheetView tabSelected="1" zoomScale="115" zoomScaleNormal="115" workbookViewId="0">
      <selection activeCell="E29" sqref="E29"/>
    </sheetView>
  </sheetViews>
  <sheetFormatPr defaultColWidth="0" defaultRowHeight="15" zeroHeight="1" x14ac:dyDescent="0.25"/>
  <cols>
    <col min="1" max="1" width="5.7109375" style="3" bestFit="1" customWidth="1"/>
    <col min="2" max="2" width="28.140625" style="2" customWidth="1"/>
    <col min="3" max="3" width="13.7109375" style="3" customWidth="1"/>
    <col min="4" max="4" width="16.140625" style="3" bestFit="1" customWidth="1"/>
    <col min="5" max="5" width="18.5703125" style="3" bestFit="1" customWidth="1"/>
    <col min="6" max="6" width="11.140625" style="3" bestFit="1" customWidth="1"/>
    <col min="7" max="7" width="14.140625" style="3" bestFit="1" customWidth="1"/>
    <col min="8" max="8" width="20.85546875" style="3" bestFit="1" customWidth="1"/>
    <col min="9" max="10" width="15.42578125" style="3" customWidth="1"/>
    <col min="11" max="11" width="19.85546875" style="3" customWidth="1"/>
    <col min="12" max="12" width="26.85546875" style="3" bestFit="1" customWidth="1"/>
    <col min="13" max="13" width="70.28515625" style="2" hidden="1" customWidth="1"/>
    <col min="14" max="20" width="9.140625" style="2" hidden="1" customWidth="1"/>
    <col min="21" max="21" width="1.5703125" style="2" hidden="1" customWidth="1"/>
    <col min="22" max="23" width="0" style="2" hidden="1" customWidth="1"/>
    <col min="24" max="16384" width="9.140625" style="2" hidden="1"/>
  </cols>
  <sheetData>
    <row r="1" spans="1:21" ht="23.25" x14ac:dyDescent="0.35">
      <c r="B1" s="22" t="s">
        <v>31</v>
      </c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21" s="1" customFormat="1" x14ac:dyDescent="0.25">
      <c r="A2" s="1" t="s">
        <v>3</v>
      </c>
      <c r="B2" s="1" t="s">
        <v>2</v>
      </c>
      <c r="C2" s="1" t="s">
        <v>5</v>
      </c>
      <c r="D2" s="1" t="s">
        <v>4</v>
      </c>
      <c r="E2" s="1" t="s">
        <v>6</v>
      </c>
      <c r="F2" s="1" t="s">
        <v>7</v>
      </c>
      <c r="G2" s="1" t="s">
        <v>8</v>
      </c>
      <c r="H2" s="1" t="s">
        <v>1</v>
      </c>
      <c r="I2" s="1" t="s">
        <v>0</v>
      </c>
      <c r="J2" s="1" t="s">
        <v>19</v>
      </c>
      <c r="K2" s="1" t="s">
        <v>10</v>
      </c>
      <c r="L2" s="1" t="s">
        <v>9</v>
      </c>
      <c r="M2" s="4"/>
    </row>
    <row r="3" spans="1:21" x14ac:dyDescent="0.25">
      <c r="A3" s="7">
        <v>1</v>
      </c>
      <c r="B3" s="16" t="s">
        <v>20</v>
      </c>
      <c r="C3" s="21">
        <v>9.3000000000000007</v>
      </c>
      <c r="D3" s="20">
        <v>44.8</v>
      </c>
      <c r="E3" s="17">
        <f>9.81*D3</f>
        <v>439.488</v>
      </c>
      <c r="F3" s="18">
        <v>0.9</v>
      </c>
      <c r="G3" s="17">
        <f>E3*F3</f>
        <v>395.53919999999999</v>
      </c>
      <c r="H3" s="18">
        <f>G3/C3</f>
        <v>42.531096774193543</v>
      </c>
      <c r="I3" s="15">
        <v>4</v>
      </c>
      <c r="J3" s="19" t="s">
        <v>12</v>
      </c>
      <c r="K3" s="20">
        <f>IF(J3="Yellow",7.5,IF(J3="Blue",12,IF(J3="Red",14,IF(J3="Green",18))))</f>
        <v>12</v>
      </c>
      <c r="L3" s="3">
        <f>19*8</f>
        <v>152</v>
      </c>
      <c r="M3" s="6"/>
      <c r="N3" s="5"/>
      <c r="O3" s="5"/>
      <c r="P3" s="5"/>
      <c r="Q3" s="5"/>
      <c r="R3" s="5"/>
      <c r="S3" s="5"/>
      <c r="T3" s="5"/>
      <c r="U3" s="5"/>
    </row>
    <row r="4" spans="1:21" x14ac:dyDescent="0.25">
      <c r="A4" s="7">
        <v>2</v>
      </c>
      <c r="B4" s="16" t="s">
        <v>21</v>
      </c>
      <c r="C4" s="21">
        <v>9.3000000000000007</v>
      </c>
      <c r="D4" s="20">
        <v>44.8</v>
      </c>
      <c r="E4" s="17">
        <f t="shared" ref="E4:E13" si="0">9.81*D4</f>
        <v>439.488</v>
      </c>
      <c r="F4" s="18">
        <v>0.9</v>
      </c>
      <c r="G4" s="17">
        <f t="shared" ref="G4:G13" si="1">E4*F4</f>
        <v>395.53919999999999</v>
      </c>
      <c r="H4" s="18">
        <f t="shared" ref="H4:H13" si="2">G4/C4</f>
        <v>42.531096774193543</v>
      </c>
      <c r="I4" s="15">
        <v>3</v>
      </c>
      <c r="J4" s="15" t="s">
        <v>12</v>
      </c>
      <c r="K4" s="20">
        <f t="shared" ref="K4:K13" si="3">IF(J4="Yellow",7.5,IF(J4="Blue",12,IF(J4="Red",14,IF(J4="Green",18))))</f>
        <v>12</v>
      </c>
      <c r="L4" s="15">
        <f>17*4.5</f>
        <v>76.5</v>
      </c>
      <c r="M4" s="5"/>
      <c r="N4" s="5"/>
      <c r="O4" s="5"/>
      <c r="P4" s="5"/>
      <c r="Q4" s="5"/>
      <c r="R4" s="5"/>
      <c r="S4" s="5"/>
      <c r="T4" s="5"/>
      <c r="U4" s="5"/>
    </row>
    <row r="5" spans="1:21" x14ac:dyDescent="0.25">
      <c r="A5" s="7">
        <v>3</v>
      </c>
      <c r="B5" s="16" t="s">
        <v>22</v>
      </c>
      <c r="C5" s="21">
        <v>8.6</v>
      </c>
      <c r="D5" s="20">
        <v>44.8</v>
      </c>
      <c r="E5" s="17">
        <f t="shared" si="0"/>
        <v>439.488</v>
      </c>
      <c r="F5" s="18">
        <v>0.9</v>
      </c>
      <c r="G5" s="17">
        <f t="shared" si="1"/>
        <v>395.53919999999999</v>
      </c>
      <c r="H5" s="18">
        <f t="shared" si="2"/>
        <v>45.992930232558138</v>
      </c>
      <c r="I5" s="15">
        <v>4</v>
      </c>
      <c r="J5" s="15" t="s">
        <v>14</v>
      </c>
      <c r="K5" s="20">
        <f t="shared" si="3"/>
        <v>14</v>
      </c>
      <c r="L5" s="15">
        <f>(8.5*11)+(0.5*(8.5*9))</f>
        <v>131.75</v>
      </c>
      <c r="M5" s="5"/>
      <c r="N5" s="5"/>
      <c r="O5" s="5"/>
      <c r="P5" s="5"/>
      <c r="Q5" s="5"/>
      <c r="R5" s="5"/>
      <c r="S5" s="5"/>
      <c r="T5" s="5"/>
      <c r="U5" s="5"/>
    </row>
    <row r="6" spans="1:21" x14ac:dyDescent="0.25">
      <c r="A6" s="7">
        <v>4</v>
      </c>
      <c r="B6" s="16" t="s">
        <v>23</v>
      </c>
      <c r="C6" s="21">
        <v>6.8</v>
      </c>
      <c r="D6" s="20">
        <v>44.8</v>
      </c>
      <c r="E6" s="17">
        <f t="shared" si="0"/>
        <v>439.488</v>
      </c>
      <c r="F6" s="18">
        <v>0.9</v>
      </c>
      <c r="G6" s="17">
        <f t="shared" si="1"/>
        <v>395.53919999999999</v>
      </c>
      <c r="H6" s="18">
        <f t="shared" si="2"/>
        <v>58.167529411764704</v>
      </c>
      <c r="I6" s="15">
        <v>8</v>
      </c>
      <c r="J6" s="15" t="s">
        <v>11</v>
      </c>
      <c r="K6" s="20">
        <f t="shared" si="3"/>
        <v>7.5</v>
      </c>
      <c r="L6" s="15">
        <f>3.5*14.5</f>
        <v>50.75</v>
      </c>
      <c r="M6" s="5"/>
      <c r="N6" s="5"/>
      <c r="O6" s="5"/>
      <c r="P6" s="5"/>
      <c r="Q6" s="5"/>
      <c r="R6" s="5"/>
      <c r="S6" s="5"/>
      <c r="T6" s="5"/>
      <c r="U6" s="5"/>
    </row>
    <row r="7" spans="1:21" x14ac:dyDescent="0.25">
      <c r="A7" s="7">
        <v>5</v>
      </c>
      <c r="B7" s="16" t="s">
        <v>24</v>
      </c>
      <c r="C7" s="21">
        <v>15.4</v>
      </c>
      <c r="D7" s="20">
        <v>44.8</v>
      </c>
      <c r="E7" s="17">
        <f t="shared" si="0"/>
        <v>439.488</v>
      </c>
      <c r="F7" s="18">
        <v>0.9</v>
      </c>
      <c r="G7" s="17">
        <f t="shared" si="1"/>
        <v>395.53919999999999</v>
      </c>
      <c r="H7" s="18">
        <f t="shared" si="2"/>
        <v>25.684363636363635</v>
      </c>
      <c r="I7" s="15">
        <v>3</v>
      </c>
      <c r="J7" s="15" t="s">
        <v>11</v>
      </c>
      <c r="K7" s="20">
        <f t="shared" si="3"/>
        <v>7.5</v>
      </c>
      <c r="L7" s="19">
        <f>(22*8)-6</f>
        <v>170</v>
      </c>
      <c r="M7" s="5"/>
      <c r="N7" s="5"/>
      <c r="O7" s="5"/>
      <c r="P7" s="5"/>
      <c r="Q7" s="5"/>
      <c r="R7" s="5"/>
      <c r="S7" s="5"/>
      <c r="T7" s="5"/>
      <c r="U7" s="5"/>
    </row>
    <row r="8" spans="1:21" x14ac:dyDescent="0.25">
      <c r="A8" s="7">
        <v>6</v>
      </c>
      <c r="B8" s="16" t="s">
        <v>25</v>
      </c>
      <c r="C8" s="21">
        <v>10.8</v>
      </c>
      <c r="D8" s="20">
        <v>44.8</v>
      </c>
      <c r="E8" s="17">
        <f t="shared" si="0"/>
        <v>439.488</v>
      </c>
      <c r="F8" s="18">
        <v>0.9</v>
      </c>
      <c r="G8" s="17">
        <f t="shared" si="1"/>
        <v>395.53919999999999</v>
      </c>
      <c r="H8" s="18">
        <f t="shared" si="2"/>
        <v>36.623999999999995</v>
      </c>
      <c r="I8" s="15">
        <v>4</v>
      </c>
      <c r="J8" s="15" t="s">
        <v>12</v>
      </c>
      <c r="K8" s="20">
        <f t="shared" si="3"/>
        <v>12</v>
      </c>
      <c r="L8" s="15">
        <f>11*7.5+(0.5*(7.5*5))</f>
        <v>101.25</v>
      </c>
      <c r="M8" s="5"/>
      <c r="N8" s="5"/>
      <c r="O8" s="5"/>
      <c r="P8" s="5"/>
      <c r="Q8" s="5"/>
      <c r="R8" s="5"/>
      <c r="S8" s="5"/>
      <c r="T8" s="5"/>
      <c r="U8" s="5"/>
    </row>
    <row r="9" spans="1:21" x14ac:dyDescent="0.25">
      <c r="A9" s="7">
        <v>7</v>
      </c>
      <c r="B9" s="16" t="s">
        <v>26</v>
      </c>
      <c r="C9" s="21">
        <v>7.2</v>
      </c>
      <c r="D9" s="20">
        <v>44.8</v>
      </c>
      <c r="E9" s="17">
        <f t="shared" si="0"/>
        <v>439.488</v>
      </c>
      <c r="F9" s="18">
        <v>0.9</v>
      </c>
      <c r="G9" s="17">
        <f t="shared" si="1"/>
        <v>395.53919999999999</v>
      </c>
      <c r="H9" s="18">
        <f t="shared" si="2"/>
        <v>54.936</v>
      </c>
      <c r="I9" s="15">
        <v>8</v>
      </c>
      <c r="J9" s="15" t="s">
        <v>11</v>
      </c>
      <c r="K9" s="20">
        <f t="shared" si="3"/>
        <v>7.5</v>
      </c>
      <c r="L9" s="15">
        <f>16*3</f>
        <v>48</v>
      </c>
      <c r="M9" s="5"/>
      <c r="N9" s="5"/>
      <c r="O9" s="5"/>
      <c r="P9" s="5"/>
      <c r="Q9" s="5"/>
      <c r="R9" s="5"/>
      <c r="S9" s="5"/>
      <c r="T9" s="5"/>
      <c r="U9" s="5"/>
    </row>
    <row r="10" spans="1:21" x14ac:dyDescent="0.25">
      <c r="A10" s="7">
        <v>8</v>
      </c>
      <c r="B10" s="16" t="s">
        <v>27</v>
      </c>
      <c r="C10" s="21">
        <v>8.6</v>
      </c>
      <c r="D10" s="20">
        <v>44.8</v>
      </c>
      <c r="E10" s="17">
        <f t="shared" si="0"/>
        <v>439.488</v>
      </c>
      <c r="F10" s="18">
        <v>0.9</v>
      </c>
      <c r="G10" s="17">
        <f t="shared" si="1"/>
        <v>395.53919999999999</v>
      </c>
      <c r="H10" s="18">
        <f t="shared" si="2"/>
        <v>45.992930232558138</v>
      </c>
      <c r="I10" s="15">
        <v>6</v>
      </c>
      <c r="J10" s="15" t="s">
        <v>12</v>
      </c>
      <c r="K10" s="20">
        <f t="shared" si="3"/>
        <v>12</v>
      </c>
      <c r="L10" s="15">
        <f>0.5*15.5*7</f>
        <v>54.25</v>
      </c>
      <c r="M10" s="5"/>
      <c r="N10" s="5"/>
      <c r="O10" s="5"/>
      <c r="P10" s="5"/>
      <c r="Q10" s="5"/>
      <c r="R10" s="5"/>
      <c r="S10" s="5"/>
      <c r="T10" s="5"/>
      <c r="U10" s="5"/>
    </row>
    <row r="11" spans="1:21" x14ac:dyDescent="0.25">
      <c r="A11" s="7">
        <v>9</v>
      </c>
      <c r="B11" s="16" t="s">
        <v>28</v>
      </c>
      <c r="C11" s="21">
        <v>5.4</v>
      </c>
      <c r="D11" s="20">
        <v>44.8</v>
      </c>
      <c r="E11" s="17">
        <f t="shared" si="0"/>
        <v>439.488</v>
      </c>
      <c r="F11" s="18">
        <v>0.9</v>
      </c>
      <c r="G11" s="17">
        <f t="shared" si="1"/>
        <v>395.53919999999999</v>
      </c>
      <c r="H11" s="18">
        <f t="shared" si="2"/>
        <v>73.24799999999999</v>
      </c>
      <c r="I11" s="15">
        <v>8</v>
      </c>
      <c r="J11" s="15" t="s">
        <v>11</v>
      </c>
      <c r="K11" s="20">
        <f t="shared" si="3"/>
        <v>7.5</v>
      </c>
      <c r="L11" s="15">
        <f>0.5*12.5*8.5</f>
        <v>53.125</v>
      </c>
      <c r="M11" s="5"/>
      <c r="N11" s="5"/>
      <c r="O11" s="5"/>
      <c r="P11" s="5"/>
      <c r="Q11" s="5"/>
      <c r="R11" s="5"/>
      <c r="S11" s="5"/>
      <c r="T11" s="5"/>
      <c r="U11" s="5"/>
    </row>
    <row r="12" spans="1:21" x14ac:dyDescent="0.25">
      <c r="A12" s="7">
        <v>10</v>
      </c>
      <c r="B12" s="16" t="s">
        <v>29</v>
      </c>
      <c r="C12" s="21">
        <v>9.3000000000000007</v>
      </c>
      <c r="D12" s="20">
        <v>44.8</v>
      </c>
      <c r="E12" s="17">
        <f t="shared" si="0"/>
        <v>439.488</v>
      </c>
      <c r="F12" s="18">
        <v>0.9</v>
      </c>
      <c r="G12" s="17">
        <f t="shared" si="1"/>
        <v>395.53919999999999</v>
      </c>
      <c r="H12" s="18">
        <f t="shared" si="2"/>
        <v>42.531096774193543</v>
      </c>
      <c r="I12" s="15">
        <v>6</v>
      </c>
      <c r="J12" s="15" t="s">
        <v>12</v>
      </c>
      <c r="K12" s="20">
        <f t="shared" si="3"/>
        <v>12</v>
      </c>
      <c r="L12" s="15">
        <f>(9*11)+(0.5*9*8)</f>
        <v>135</v>
      </c>
      <c r="M12" s="5"/>
      <c r="N12" s="5"/>
      <c r="O12" s="5"/>
      <c r="P12" s="5"/>
      <c r="Q12" s="5"/>
      <c r="R12" s="5"/>
      <c r="S12" s="5"/>
      <c r="T12" s="5"/>
      <c r="U12" s="5"/>
    </row>
    <row r="13" spans="1:21" x14ac:dyDescent="0.25">
      <c r="A13" s="7">
        <v>11</v>
      </c>
      <c r="B13" s="16" t="s">
        <v>30</v>
      </c>
      <c r="C13" s="21">
        <v>6.3</v>
      </c>
      <c r="D13" s="20">
        <v>44.8</v>
      </c>
      <c r="E13" s="17">
        <f t="shared" si="0"/>
        <v>439.488</v>
      </c>
      <c r="F13" s="18">
        <v>0.9</v>
      </c>
      <c r="G13" s="17">
        <f t="shared" si="1"/>
        <v>395.53919999999999</v>
      </c>
      <c r="H13" s="18">
        <f t="shared" si="2"/>
        <v>62.783999999999999</v>
      </c>
      <c r="I13" s="15">
        <v>4</v>
      </c>
      <c r="J13" s="15" t="s">
        <v>11</v>
      </c>
      <c r="K13" s="20">
        <f t="shared" si="3"/>
        <v>7.5</v>
      </c>
      <c r="L13" s="15">
        <f>0.5*17*10</f>
        <v>85</v>
      </c>
      <c r="M13" s="5"/>
      <c r="N13" s="5"/>
      <c r="O13" s="5"/>
      <c r="P13" s="5"/>
      <c r="Q13" s="5"/>
      <c r="R13" s="5"/>
      <c r="S13" s="5"/>
      <c r="T13" s="5"/>
      <c r="U13" s="5"/>
    </row>
    <row r="14" spans="1:21" x14ac:dyDescent="0.25">
      <c r="A14" s="7"/>
      <c r="B14" s="16"/>
      <c r="C14" s="21"/>
      <c r="D14" s="20"/>
      <c r="E14" s="17"/>
      <c r="F14" s="18"/>
      <c r="G14" s="17"/>
      <c r="H14" s="18"/>
      <c r="I14" s="15"/>
      <c r="J14" s="15"/>
      <c r="K14" s="20"/>
      <c r="L14" s="15"/>
      <c r="M14" s="5"/>
      <c r="N14" s="5"/>
      <c r="O14" s="5"/>
      <c r="P14" s="5"/>
      <c r="Q14" s="5"/>
      <c r="R14" s="5"/>
      <c r="S14" s="5"/>
      <c r="T14" s="5"/>
      <c r="U14" s="5"/>
    </row>
    <row r="15" spans="1:21" x14ac:dyDescent="0.25">
      <c r="A15" s="7"/>
      <c r="B15" s="16"/>
      <c r="C15" s="21"/>
      <c r="D15" s="20"/>
      <c r="E15" s="17"/>
      <c r="F15" s="18"/>
      <c r="G15" s="17"/>
      <c r="H15" s="18"/>
      <c r="I15" s="15"/>
      <c r="J15" s="15"/>
      <c r="K15" s="20"/>
      <c r="L15" s="15"/>
      <c r="M15" s="5"/>
      <c r="N15" s="5"/>
      <c r="O15" s="5"/>
      <c r="P15" s="5"/>
      <c r="Q15" s="5"/>
      <c r="R15" s="5"/>
      <c r="S15" s="5"/>
      <c r="T15" s="5"/>
      <c r="U15" s="5"/>
    </row>
    <row r="16" spans="1:21" x14ac:dyDescent="0.25">
      <c r="A16" s="7"/>
      <c r="B16" s="16"/>
      <c r="C16" s="21"/>
      <c r="D16" s="20"/>
      <c r="E16" s="17"/>
      <c r="F16" s="18"/>
      <c r="G16" s="17"/>
      <c r="H16" s="18"/>
      <c r="I16" s="15"/>
      <c r="J16" s="15"/>
      <c r="K16" s="20"/>
      <c r="L16" s="15"/>
      <c r="M16" s="5"/>
      <c r="N16" s="5"/>
      <c r="O16" s="5"/>
      <c r="P16" s="5"/>
      <c r="Q16" s="5"/>
      <c r="R16" s="5"/>
      <c r="S16" s="5"/>
      <c r="T16" s="5"/>
      <c r="U16" s="5"/>
    </row>
    <row r="17" spans="1:21" x14ac:dyDescent="0.25">
      <c r="A17" s="7"/>
      <c r="B17" s="16"/>
      <c r="C17" s="21"/>
      <c r="D17" s="20"/>
      <c r="E17" s="17"/>
      <c r="F17" s="18"/>
      <c r="G17" s="17"/>
      <c r="H17" s="18"/>
      <c r="I17" s="15"/>
      <c r="J17" s="15"/>
      <c r="K17" s="20"/>
      <c r="L17" s="15"/>
      <c r="M17" s="5"/>
      <c r="N17" s="5"/>
      <c r="O17" s="5"/>
      <c r="P17" s="5"/>
      <c r="Q17" s="5"/>
      <c r="R17" s="5"/>
      <c r="S17" s="5"/>
      <c r="T17" s="5"/>
      <c r="U17" s="5"/>
    </row>
    <row r="18" spans="1:21" x14ac:dyDescent="0.25">
      <c r="A18" s="7"/>
      <c r="B18" s="16"/>
      <c r="C18" s="14"/>
      <c r="D18" s="20"/>
      <c r="E18" s="17"/>
      <c r="F18" s="18"/>
      <c r="G18" s="17"/>
      <c r="H18" s="18"/>
      <c r="I18" s="15"/>
      <c r="J18" s="15"/>
      <c r="K18" s="20"/>
      <c r="L18" s="15"/>
      <c r="M18" s="5"/>
      <c r="N18" s="5"/>
      <c r="O18" s="5"/>
      <c r="P18" s="5"/>
      <c r="Q18" s="5"/>
      <c r="R18" s="5"/>
      <c r="S18" s="5"/>
      <c r="T18" s="5"/>
      <c r="U18" s="5"/>
    </row>
    <row r="19" spans="1:21" x14ac:dyDescent="0.25">
      <c r="A19" s="7"/>
      <c r="B19" s="16"/>
      <c r="C19" s="14"/>
      <c r="D19" s="20"/>
      <c r="E19" s="17"/>
      <c r="F19" s="18"/>
      <c r="G19" s="17"/>
      <c r="H19" s="18"/>
      <c r="I19" s="15"/>
      <c r="J19" s="15"/>
      <c r="K19" s="20"/>
      <c r="L19" s="15"/>
      <c r="M19" s="5"/>
      <c r="N19" s="5"/>
      <c r="O19" s="5"/>
      <c r="P19" s="5"/>
      <c r="Q19" s="5"/>
      <c r="R19" s="5"/>
      <c r="S19" s="5"/>
      <c r="T19" s="5"/>
      <c r="U19" s="5"/>
    </row>
    <row r="20" spans="1:21" x14ac:dyDescent="0.25">
      <c r="A20" s="7"/>
      <c r="B20" s="16"/>
      <c r="C20" s="14"/>
      <c r="D20" s="20"/>
      <c r="E20" s="17"/>
      <c r="F20" s="18"/>
      <c r="G20" s="17"/>
      <c r="H20" s="18"/>
      <c r="I20" s="15"/>
      <c r="J20" s="15"/>
      <c r="K20" s="20"/>
      <c r="L20" s="15"/>
      <c r="M20" s="5"/>
      <c r="N20" s="5"/>
      <c r="O20" s="5"/>
      <c r="P20" s="5"/>
      <c r="Q20" s="5"/>
      <c r="R20" s="5"/>
      <c r="S20" s="5"/>
      <c r="T20" s="5"/>
      <c r="U20" s="5"/>
    </row>
    <row r="21" spans="1:21" x14ac:dyDescent="0.25">
      <c r="A21" s="7"/>
      <c r="B21" s="16"/>
      <c r="C21" s="14"/>
      <c r="D21" s="20"/>
      <c r="E21" s="17"/>
      <c r="F21" s="18"/>
      <c r="G21" s="17"/>
      <c r="H21" s="18"/>
      <c r="I21" s="15"/>
      <c r="J21" s="15"/>
      <c r="K21" s="20"/>
      <c r="L21" s="15"/>
      <c r="M21" s="5"/>
      <c r="N21" s="5"/>
      <c r="O21" s="5"/>
      <c r="P21" s="5"/>
      <c r="Q21" s="5"/>
      <c r="R21" s="5"/>
      <c r="S21" s="5"/>
      <c r="T21" s="5"/>
      <c r="U21" s="5"/>
    </row>
    <row r="22" spans="1:21" x14ac:dyDescent="0.25">
      <c r="A22" s="7"/>
      <c r="B22" s="16"/>
      <c r="C22" s="14"/>
      <c r="D22" s="20"/>
      <c r="E22" s="17"/>
      <c r="F22" s="18"/>
      <c r="G22" s="17"/>
      <c r="H22" s="18"/>
      <c r="I22" s="15"/>
      <c r="J22" s="15"/>
      <c r="K22" s="20"/>
      <c r="L22" s="15"/>
      <c r="M22" s="5"/>
      <c r="N22" s="5"/>
      <c r="O22" s="5"/>
      <c r="P22" s="5"/>
      <c r="Q22" s="5"/>
      <c r="R22" s="5"/>
      <c r="S22" s="5"/>
      <c r="T22" s="5"/>
      <c r="U22" s="5"/>
    </row>
    <row r="23" spans="1:21" x14ac:dyDescent="0.25">
      <c r="A23" s="7"/>
      <c r="B23" s="16"/>
      <c r="C23" s="14"/>
      <c r="D23" s="20"/>
      <c r="E23" s="17"/>
      <c r="F23" s="18"/>
      <c r="G23" s="17"/>
      <c r="H23" s="18"/>
      <c r="I23" s="15"/>
      <c r="J23" s="15"/>
      <c r="K23" s="20"/>
      <c r="L23" s="15"/>
      <c r="M23" s="5"/>
      <c r="N23" s="5"/>
      <c r="O23" s="5"/>
      <c r="P23" s="5"/>
      <c r="Q23" s="5"/>
      <c r="R23" s="5"/>
      <c r="S23" s="5"/>
      <c r="T23" s="5"/>
      <c r="U23" s="5"/>
    </row>
    <row r="24" spans="1:21" x14ac:dyDescent="0.25">
      <c r="A24" s="7"/>
      <c r="B24" s="16"/>
      <c r="C24" s="14"/>
      <c r="D24" s="20"/>
      <c r="E24" s="17"/>
      <c r="F24" s="18"/>
      <c r="G24" s="17"/>
      <c r="H24" s="18"/>
      <c r="I24" s="15"/>
      <c r="J24" s="15"/>
      <c r="K24" s="20"/>
      <c r="L24" s="15"/>
      <c r="M24" s="5"/>
      <c r="N24" s="5"/>
      <c r="O24" s="5"/>
      <c r="P24" s="5"/>
      <c r="Q24" s="5"/>
      <c r="R24" s="5"/>
      <c r="S24" s="5"/>
      <c r="T24" s="5"/>
      <c r="U24" s="5"/>
    </row>
    <row r="25" spans="1:21" x14ac:dyDescent="0.25">
      <c r="A25" s="7"/>
      <c r="B25" s="16"/>
      <c r="C25" s="14"/>
      <c r="D25" s="20"/>
      <c r="E25" s="17"/>
      <c r="F25" s="18"/>
      <c r="G25" s="17"/>
      <c r="H25" s="18"/>
      <c r="I25" s="15"/>
      <c r="J25" s="15"/>
      <c r="K25" s="20"/>
      <c r="L25" s="15"/>
      <c r="M25" s="5"/>
      <c r="N25" s="5"/>
      <c r="O25" s="5"/>
      <c r="P25" s="5"/>
      <c r="Q25" s="5"/>
      <c r="R25" s="5"/>
      <c r="S25" s="5"/>
      <c r="T25" s="5"/>
      <c r="U25" s="5"/>
    </row>
    <row r="26" spans="1:21" x14ac:dyDescent="0.25"/>
    <row r="27" spans="1:21" x14ac:dyDescent="0.25">
      <c r="I27" s="13"/>
      <c r="J27" s="13"/>
      <c r="K27" s="13"/>
    </row>
    <row r="28" spans="1:21" x14ac:dyDescent="0.25">
      <c r="H28" s="9" t="s">
        <v>13</v>
      </c>
      <c r="I28" s="8" t="s">
        <v>15</v>
      </c>
      <c r="J28" s="8" t="s">
        <v>16</v>
      </c>
      <c r="K28" s="11" t="s">
        <v>18</v>
      </c>
    </row>
    <row r="29" spans="1:21" x14ac:dyDescent="0.25">
      <c r="H29" s="10" t="s">
        <v>11</v>
      </c>
      <c r="I29" s="3">
        <v>3</v>
      </c>
      <c r="J29" s="3">
        <f>2.54*I29</f>
        <v>7.62</v>
      </c>
      <c r="K29" s="12">
        <v>7.5</v>
      </c>
    </row>
    <row r="30" spans="1:21" x14ac:dyDescent="0.25">
      <c r="H30" s="10" t="s">
        <v>12</v>
      </c>
      <c r="I30" s="3">
        <v>4.75</v>
      </c>
      <c r="J30" s="3">
        <f>2.54*I30</f>
        <v>12.065</v>
      </c>
      <c r="K30" s="12">
        <v>12</v>
      </c>
    </row>
    <row r="31" spans="1:21" x14ac:dyDescent="0.25">
      <c r="H31" s="10" t="s">
        <v>14</v>
      </c>
      <c r="I31" s="3">
        <v>5.5</v>
      </c>
      <c r="J31" s="3">
        <f>2.54*I31</f>
        <v>13.97</v>
      </c>
      <c r="K31" s="12">
        <v>14</v>
      </c>
    </row>
    <row r="32" spans="1:21" x14ac:dyDescent="0.25">
      <c r="H32" s="10" t="s">
        <v>17</v>
      </c>
      <c r="I32" s="3">
        <v>7</v>
      </c>
      <c r="J32" s="3">
        <f>2.54*I32</f>
        <v>17.78</v>
      </c>
      <c r="K32" s="12">
        <v>18</v>
      </c>
    </row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</sheetData>
  <mergeCells count="1">
    <mergeCell ref="B1:L1"/>
  </mergeCell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Wind Turbines</vt:lpstr>
    </vt:vector>
  </TitlesOfParts>
  <Company>Northeastern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Leo Fuchs</dc:creator>
  <cp:lastModifiedBy>Fuchs, Nicolas</cp:lastModifiedBy>
  <dcterms:created xsi:type="dcterms:W3CDTF">2015-06-01T18:42:19Z</dcterms:created>
  <dcterms:modified xsi:type="dcterms:W3CDTF">2019-11-09T00:28:12Z</dcterms:modified>
</cp:coreProperties>
</file>